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Allegato A - liquidazione suppl" sheetId="1" r:id="rId1"/>
    <sheet name="Allegato B - IIS conglobata" sheetId="2" r:id="rId2"/>
    <sheet name="Allegato C - IVC mensile" sheetId="3" r:id="rId3"/>
  </sheets>
  <definedNames>
    <definedName name="_xlnm.Print_Area" localSheetId="0">'Allegato A - liquidazione suppl'!$A$1:$L$29</definedName>
  </definedNames>
  <calcPr fullCalcOnLoad="1"/>
</workbook>
</file>

<file path=xl/sharedStrings.xml><?xml version="1.0" encoding="utf-8"?>
<sst xmlns="http://schemas.openxmlformats.org/spreadsheetml/2006/main" count="113" uniqueCount="94">
  <si>
    <t>stip M.L.</t>
  </si>
  <si>
    <t>IIS</t>
  </si>
  <si>
    <t>IVC</t>
  </si>
  <si>
    <t>orario di cattedra</t>
  </si>
  <si>
    <t>orario da contratto</t>
  </si>
  <si>
    <t>IRAP</t>
  </si>
  <si>
    <t>disoccupazione</t>
  </si>
  <si>
    <t>24,20 su 118</t>
  </si>
  <si>
    <t>24,20 su 100</t>
  </si>
  <si>
    <t>8,5 su 100</t>
  </si>
  <si>
    <t>Totale</t>
  </si>
  <si>
    <t>totale</t>
  </si>
  <si>
    <t xml:space="preserve">qualifica dipendente: </t>
  </si>
  <si>
    <t>Prospetto liquidazione supplenze brevi</t>
  </si>
  <si>
    <t>(a)</t>
  </si>
  <si>
    <t>(b)</t>
  </si>
  <si>
    <t>(c)</t>
  </si>
  <si>
    <t>(d)</t>
  </si>
  <si>
    <t>= (a) + (b) + (c)</t>
  </si>
  <si>
    <t>(e)</t>
  </si>
  <si>
    <t>(f)</t>
  </si>
  <si>
    <t>(g)</t>
  </si>
  <si>
    <t>(h)</t>
  </si>
  <si>
    <t>(i)</t>
  </si>
  <si>
    <t>Docente a t.det. secondaria II°</t>
  </si>
  <si>
    <t>tabellare</t>
  </si>
  <si>
    <t>(j)</t>
  </si>
  <si>
    <t>(k)</t>
  </si>
  <si>
    <t>= (h) + (i) + (j)</t>
  </si>
  <si>
    <t>percentuale</t>
  </si>
  <si>
    <t>base,</t>
  </si>
  <si>
    <t>(l)</t>
  </si>
  <si>
    <t>(m)</t>
  </si>
  <si>
    <r>
      <t xml:space="preserve">Versamenti da parte del datore di lavoro
</t>
    </r>
    <r>
      <rPr>
        <i/>
        <sz val="12"/>
        <rFont val="Arial"/>
        <family val="2"/>
      </rPr>
      <t>(sommati al lordo dipendente costituiscono il lordo Stato)</t>
    </r>
  </si>
  <si>
    <t>ritenute previdenziali datore e IRAP</t>
  </si>
  <si>
    <t>= [ (h)+(j) ] x 1,18 x 0,242</t>
  </si>
  <si>
    <t>= (i) x 0,242</t>
  </si>
  <si>
    <t>(s)</t>
  </si>
  <si>
    <t>(t)</t>
  </si>
  <si>
    <t>(u)</t>
  </si>
  <si>
    <t>(v)</t>
  </si>
  <si>
    <t>1,61 su 100</t>
  </si>
  <si>
    <t>IIS conglobata</t>
  </si>
  <si>
    <t>INPDAP</t>
  </si>
  <si>
    <t>Ente beneficiario</t>
  </si>
  <si>
    <t>INPS</t>
  </si>
  <si>
    <t>Ente Regione</t>
  </si>
  <si>
    <t>Note</t>
  </si>
  <si>
    <r>
      <t xml:space="preserve">Totale lordo Stato
</t>
    </r>
    <r>
      <rPr>
        <i/>
        <sz val="12"/>
        <rFont val="Arial"/>
        <family val="2"/>
      </rPr>
      <t>(spesa complessiva a carico del bilancio della Scuola)</t>
    </r>
  </si>
  <si>
    <t>(w)</t>
  </si>
  <si>
    <t>Collaboratore scolastico</t>
  </si>
  <si>
    <t>Coll. scol. dei servizi</t>
  </si>
  <si>
    <t>Assistente amm.vo/tecnico</t>
  </si>
  <si>
    <t>Coordinatore amm.vo</t>
  </si>
  <si>
    <t>Docente infanzia</t>
  </si>
  <si>
    <t>DSGA</t>
  </si>
  <si>
    <t>Qualifica</t>
  </si>
  <si>
    <t>stip mensile l.d. netto IIS</t>
  </si>
  <si>
    <t>IIS conglobata
importo mensile l.d.</t>
  </si>
  <si>
    <t>giorni di lavoro di cattedra</t>
  </si>
  <si>
    <t>riduzione art.1c3 dPCM 20dic99</t>
  </si>
  <si>
    <t>da iscrivere in bilancio</t>
  </si>
  <si>
    <t>da utilizzare per i calcoli successivi, come da formule</t>
  </si>
  <si>
    <t>9,6 su 80</t>
  </si>
  <si>
    <t>Lordo dipendente tabellare</t>
  </si>
  <si>
    <t>Lordo dipendente dovuto (da rapportare al servizio prestato)</t>
  </si>
  <si>
    <t>= (a) x [(e)/(f)] x [(g)/30]</t>
  </si>
  <si>
    <t>= (b) x [(e)/(f)] x [(g)/30]</t>
  </si>
  <si>
    <t>= (c) x [(e)/(f)] x [(g)/30]</t>
  </si>
  <si>
    <t>= (k) - (l)</t>
  </si>
  <si>
    <t>L'importo (m) deve essere iscritto nel tipo "1 Personale" voce "1 Supplenze brevi e saltuarie docenti" nell'esempio in questione.
Naturalmente, nel caso in cui il soggetto da retribuire appartenga invece ad una qualifica ATA, si userà il tipo "1 Personale" voce "2 Supplenze brevi e saltuarie ATA".
L'importo da usare a base dei calcoli per i versamenti per conto del dipendente e da parte del datore è quello di cui al rigo (k) e non quello di cui al rigo (m) in attuazione dell'art. 1 comma 2 ultimo periodo e dell'art. 1 comma 3 del dPCM 20dic99</t>
  </si>
  <si>
    <t>Totale da versare all'ente beneficiario</t>
  </si>
  <si>
    <t>= (k) x 0,8 x 0,025</t>
  </si>
  <si>
    <t>= (k) x 0,8 x 0,096</t>
  </si>
  <si>
    <t>= (k) x 0,085</t>
  </si>
  <si>
    <t>= (k) x 0,0161</t>
  </si>
  <si>
    <t>(x)</t>
  </si>
  <si>
    <t>= (s) + (t) + (u) + (v) + (w)</t>
  </si>
  <si>
    <t>(y)</t>
  </si>
  <si>
    <t>= (m) + (x)</t>
  </si>
  <si>
    <t>ALLEGATO A</t>
  </si>
  <si>
    <t>ALLEGATO B</t>
  </si>
  <si>
    <t>IIS CONGLOBATA MENSILE LORDO DIPENDENTE</t>
  </si>
  <si>
    <t>ALLEGATO C</t>
  </si>
  <si>
    <t>IVC MENSILE L.D. ALLA DATA DI APRILE 2012</t>
  </si>
  <si>
    <t>IVC alla data di aprile 2012
importo mensile l.d.</t>
  </si>
  <si>
    <t>Questi importi debbono essere iscritti nel tipo "1 Spese di personale" voce "11 Contributi ed oneri a carico Amministrazione" e concorrono a comporre, assieme al valore (m) di cui al quadro "Lordo dipendente", il totale lordo Stato posto a carico del bilancio della Scuola</t>
  </si>
  <si>
    <t>Docente diplomato scuola secondaria 2°</t>
  </si>
  <si>
    <t>Docente scuola secondaria 1°</t>
  </si>
  <si>
    <t>Docente scuola secondaria 2°</t>
  </si>
  <si>
    <t>viene "recuperata" al rigo (u)</t>
  </si>
  <si>
    <t>fondo pensione inpdap 118 %</t>
  </si>
  <si>
    <t>fondo pensione inpdap 100%</t>
  </si>
  <si>
    <t>opera di previdenza/TFR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</si>
</sst>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1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6"/>
      <color indexed="23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color indexed="16"/>
      <name val="Arial"/>
      <family val="0"/>
    </font>
    <font>
      <i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2" xfId="0" applyFont="1" applyFill="1" applyBorder="1" applyAlignment="1" applyProtection="1">
      <alignment horizontal="left"/>
      <protection hidden="1" locked="0"/>
    </xf>
    <xf numFmtId="0" fontId="14" fillId="2" borderId="2" xfId="0" applyFont="1" applyFill="1" applyBorder="1" applyAlignment="1" applyProtection="1">
      <alignment horizontal="left"/>
      <protection hidden="1" locked="0"/>
    </xf>
    <xf numFmtId="0" fontId="13" fillId="2" borderId="4" xfId="0" applyFont="1" applyFill="1" applyBorder="1" applyAlignment="1" applyProtection="1">
      <alignment horizontal="right"/>
      <protection hidden="1" locked="0"/>
    </xf>
    <xf numFmtId="0" fontId="14" fillId="2" borderId="2" xfId="0" applyFont="1" applyFill="1" applyBorder="1" applyAlignment="1" applyProtection="1">
      <alignment horizontal="right"/>
      <protection hidden="1" locked="0"/>
    </xf>
    <xf numFmtId="4" fontId="2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172" fontId="12" fillId="2" borderId="7" xfId="0" applyNumberFormat="1" applyFont="1" applyFill="1" applyBorder="1" applyAlignment="1" applyProtection="1">
      <alignment horizontal="right"/>
      <protection hidden="1" locked="0"/>
    </xf>
    <xf numFmtId="0" fontId="0" fillId="2" borderId="7" xfId="0" applyFill="1" applyBorder="1" applyAlignment="1">
      <alignment/>
    </xf>
    <xf numFmtId="4" fontId="15" fillId="2" borderId="8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6" fillId="2" borderId="10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172" fontId="15" fillId="2" borderId="0" xfId="0" applyNumberFormat="1" applyFont="1" applyFill="1" applyBorder="1" applyAlignment="1">
      <alignment/>
    </xf>
    <xf numFmtId="172" fontId="15" fillId="2" borderId="5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4" fillId="3" borderId="13" xfId="0" applyFont="1" applyFill="1" applyBorder="1" applyAlignment="1" applyProtection="1">
      <alignment horizontal="left"/>
      <protection hidden="1" locked="0"/>
    </xf>
    <xf numFmtId="0" fontId="9" fillId="3" borderId="13" xfId="0" applyFont="1" applyFill="1" applyBorder="1" applyAlignment="1" applyProtection="1">
      <alignment horizontal="left"/>
      <protection hidden="1" locked="0"/>
    </xf>
    <xf numFmtId="0" fontId="13" fillId="3" borderId="14" xfId="0" applyFont="1" applyFill="1" applyBorder="1" applyAlignment="1" applyProtection="1">
      <alignment horizontal="right"/>
      <protection hidden="1" locked="0"/>
    </xf>
    <xf numFmtId="0" fontId="6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6" xfId="0" applyFont="1" applyFill="1" applyBorder="1" applyAlignment="1" applyProtection="1">
      <alignment horizontal="right"/>
      <protection hidden="1" locked="0"/>
    </xf>
    <xf numFmtId="0" fontId="2" fillId="3" borderId="7" xfId="0" applyFont="1" applyFill="1" applyBorder="1" applyAlignment="1" applyProtection="1">
      <alignment horizontal="left"/>
      <protection hidden="1" locked="0"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 applyProtection="1">
      <alignment horizontal="right"/>
      <protection hidden="1" locked="0"/>
    </xf>
    <xf numFmtId="0" fontId="2" fillId="3" borderId="8" xfId="0" applyFont="1" applyFill="1" applyBorder="1" applyAlignment="1" applyProtection="1">
      <alignment horizontal="left"/>
      <protection hidden="1" locked="0"/>
    </xf>
    <xf numFmtId="0" fontId="0" fillId="0" borderId="16" xfId="0" applyBorder="1" applyAlignment="1">
      <alignment/>
    </xf>
    <xf numFmtId="0" fontId="0" fillId="0" borderId="0" xfId="0" applyAlignment="1">
      <alignment horizontal="right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0" fontId="2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172" fontId="17" fillId="0" borderId="0" xfId="0" applyNumberFormat="1" applyFont="1" applyAlignment="1">
      <alignment/>
    </xf>
    <xf numFmtId="0" fontId="18" fillId="2" borderId="0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0" fillId="4" borderId="14" xfId="0" applyFill="1" applyBorder="1" applyAlignment="1">
      <alignment horizontal="center"/>
    </xf>
    <xf numFmtId="4" fontId="15" fillId="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72" fontId="12" fillId="2" borderId="0" xfId="0" applyNumberFormat="1" applyFont="1" applyFill="1" applyBorder="1" applyAlignment="1" applyProtection="1">
      <alignment horizontal="right"/>
      <protection hidden="1" locked="0"/>
    </xf>
    <xf numFmtId="0" fontId="0" fillId="2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0" fillId="4" borderId="15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/>
    </xf>
    <xf numFmtId="172" fontId="2" fillId="3" borderId="0" xfId="0" applyNumberFormat="1" applyFont="1" applyFill="1" applyBorder="1" applyAlignment="1" applyProtection="1">
      <alignment horizontal="right"/>
      <protection hidden="1" locked="0"/>
    </xf>
    <xf numFmtId="0" fontId="9" fillId="3" borderId="2" xfId="0" applyFont="1" applyFill="1" applyBorder="1" applyAlignment="1" applyProtection="1">
      <alignment horizontal="left"/>
      <protection hidden="1" locked="0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10" fillId="4" borderId="1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7" xfId="0" applyFill="1" applyBorder="1" applyAlignment="1">
      <alignment/>
    </xf>
    <xf numFmtId="172" fontId="8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right"/>
    </xf>
    <xf numFmtId="172" fontId="2" fillId="2" borderId="5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172" fontId="15" fillId="2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workbookViewId="0" topLeftCell="A10">
      <selection activeCell="K22" sqref="K22:K26"/>
    </sheetView>
  </sheetViews>
  <sheetFormatPr defaultColWidth="9.140625" defaultRowHeight="12.75"/>
  <cols>
    <col min="1" max="1" width="7.8515625" style="54" customWidth="1"/>
    <col min="2" max="2" width="28.8515625" style="55" customWidth="1"/>
    <col min="3" max="3" width="26.57421875" style="1" customWidth="1"/>
    <col min="4" max="10" width="10.7109375" style="1" customWidth="1"/>
    <col min="11" max="11" width="14.57421875" style="2" customWidth="1"/>
    <col min="12" max="12" width="82.00390625" style="3" customWidth="1"/>
    <col min="13" max="13" width="11.28125" style="2" bestFit="1" customWidth="1"/>
    <col min="14" max="14" width="9.140625" style="2" customWidth="1"/>
    <col min="15" max="15" width="6.421875" style="3" bestFit="1" customWidth="1"/>
    <col min="16" max="16" width="9.421875" style="1" bestFit="1" customWidth="1"/>
    <col min="17" max="17" width="45.8515625" style="1" bestFit="1" customWidth="1"/>
    <col min="18" max="18" width="81.8515625" style="1" customWidth="1"/>
  </cols>
  <sheetData>
    <row r="1" spans="1:10" s="4" customFormat="1" ht="21" thickBot="1">
      <c r="A1" s="60" t="s">
        <v>80</v>
      </c>
      <c r="B1" s="55"/>
      <c r="C1" s="73" t="s">
        <v>13</v>
      </c>
      <c r="D1" s="74"/>
      <c r="E1" s="74"/>
      <c r="F1" s="74"/>
      <c r="G1" s="75"/>
      <c r="H1" s="75"/>
      <c r="I1" s="75"/>
      <c r="J1" s="61"/>
    </row>
    <row r="2" spans="1:10" s="4" customFormat="1" ht="21" thickBot="1">
      <c r="A2" s="54"/>
      <c r="B2" s="55"/>
      <c r="C2" s="82" t="s">
        <v>64</v>
      </c>
      <c r="D2" s="71"/>
      <c r="E2" s="71"/>
      <c r="F2" s="71"/>
      <c r="G2" s="71"/>
      <c r="H2" s="71"/>
      <c r="I2" s="71"/>
      <c r="J2" s="72"/>
    </row>
    <row r="3" spans="3:10" ht="30" customHeight="1">
      <c r="C3" s="26" t="s">
        <v>12</v>
      </c>
      <c r="D3" s="27"/>
      <c r="E3" s="79" t="s">
        <v>24</v>
      </c>
      <c r="F3" s="79"/>
      <c r="G3" s="80"/>
      <c r="H3" s="80"/>
      <c r="I3" s="80"/>
      <c r="J3" s="81"/>
    </row>
    <row r="4" spans="1:10" ht="30" customHeight="1">
      <c r="A4" s="54" t="s">
        <v>14</v>
      </c>
      <c r="C4" s="28" t="s">
        <v>57</v>
      </c>
      <c r="D4" s="78">
        <v>1209.47</v>
      </c>
      <c r="E4" s="78"/>
      <c r="F4" s="29" t="s">
        <v>25</v>
      </c>
      <c r="G4" s="29"/>
      <c r="H4" s="29"/>
      <c r="I4" s="29"/>
      <c r="J4" s="40"/>
    </row>
    <row r="5" spans="1:10" ht="30" customHeight="1">
      <c r="A5" s="54" t="s">
        <v>15</v>
      </c>
      <c r="C5" s="28" t="s">
        <v>42</v>
      </c>
      <c r="D5" s="78">
        <v>538.3</v>
      </c>
      <c r="E5" s="78"/>
      <c r="F5" s="29" t="s">
        <v>25</v>
      </c>
      <c r="G5" s="29"/>
      <c r="H5" s="29"/>
      <c r="I5" s="29"/>
      <c r="J5" s="40"/>
    </row>
    <row r="6" spans="1:10" ht="30" customHeight="1">
      <c r="A6" s="54" t="s">
        <v>16</v>
      </c>
      <c r="C6" s="28" t="s">
        <v>2</v>
      </c>
      <c r="D6" s="78">
        <v>13.11</v>
      </c>
      <c r="E6" s="78"/>
      <c r="F6" s="29" t="s">
        <v>25</v>
      </c>
      <c r="G6" s="29"/>
      <c r="H6" s="29"/>
      <c r="I6" s="29"/>
      <c r="J6" s="40"/>
    </row>
    <row r="7" spans="1:10" ht="30" customHeight="1">
      <c r="A7" s="54" t="s">
        <v>17</v>
      </c>
      <c r="B7" s="56" t="s">
        <v>18</v>
      </c>
      <c r="C7" s="28" t="s">
        <v>10</v>
      </c>
      <c r="D7" s="78">
        <f>SUM(D4:E6)</f>
        <v>1760.8799999999999</v>
      </c>
      <c r="E7" s="78"/>
      <c r="F7" s="29" t="s">
        <v>25</v>
      </c>
      <c r="G7" s="29"/>
      <c r="H7" s="29"/>
      <c r="I7" s="29"/>
      <c r="J7" s="40"/>
    </row>
    <row r="8" spans="3:10" ht="15">
      <c r="C8" s="28"/>
      <c r="D8" s="29"/>
      <c r="E8" s="29"/>
      <c r="F8" s="29"/>
      <c r="G8" s="29"/>
      <c r="H8" s="29"/>
      <c r="I8" s="29"/>
      <c r="J8" s="40"/>
    </row>
    <row r="9" spans="3:10" ht="15">
      <c r="C9" s="90" t="s">
        <v>3</v>
      </c>
      <c r="D9" s="91"/>
      <c r="E9" s="29"/>
      <c r="F9" s="29" t="s">
        <v>4</v>
      </c>
      <c r="G9" s="29"/>
      <c r="H9" s="29"/>
      <c r="I9" s="83" t="s">
        <v>59</v>
      </c>
      <c r="J9" s="84"/>
    </row>
    <row r="10" spans="3:10" ht="30" customHeight="1" thickBot="1">
      <c r="C10" s="41">
        <v>18</v>
      </c>
      <c r="D10" s="42" t="s">
        <v>19</v>
      </c>
      <c r="E10" s="43"/>
      <c r="F10" s="44">
        <v>18</v>
      </c>
      <c r="G10" s="42" t="s">
        <v>20</v>
      </c>
      <c r="H10" s="43"/>
      <c r="I10" s="44">
        <v>30</v>
      </c>
      <c r="J10" s="45" t="s">
        <v>21</v>
      </c>
    </row>
    <row r="11" spans="1:10" s="4" customFormat="1" ht="21" thickBot="1">
      <c r="A11" s="54"/>
      <c r="B11" s="55"/>
      <c r="C11" s="82" t="s">
        <v>65</v>
      </c>
      <c r="D11" s="71"/>
      <c r="E11" s="71"/>
      <c r="F11" s="71"/>
      <c r="G11" s="71"/>
      <c r="H11" s="71"/>
      <c r="I11" s="71"/>
      <c r="J11" s="72"/>
    </row>
    <row r="12" spans="3:12" ht="21" thickBot="1">
      <c r="C12" s="23"/>
      <c r="D12" s="76"/>
      <c r="E12" s="76"/>
      <c r="F12" s="76"/>
      <c r="G12" s="77"/>
      <c r="H12" s="77"/>
      <c r="I12" s="6"/>
      <c r="J12" s="24"/>
      <c r="L12" s="18" t="s">
        <v>47</v>
      </c>
    </row>
    <row r="13" spans="1:12" ht="30" customHeight="1">
      <c r="A13" s="54" t="s">
        <v>22</v>
      </c>
      <c r="B13" s="56" t="s">
        <v>66</v>
      </c>
      <c r="C13" s="7" t="s">
        <v>0</v>
      </c>
      <c r="D13" s="86">
        <f>D4*($C$10/$F$10)*($I$10/30)</f>
        <v>1209.47</v>
      </c>
      <c r="E13" s="86"/>
      <c r="F13" s="8"/>
      <c r="G13" s="8"/>
      <c r="H13" s="8"/>
      <c r="I13" s="87"/>
      <c r="J13" s="88"/>
      <c r="L13" s="65" t="s">
        <v>70</v>
      </c>
    </row>
    <row r="14" spans="1:12" ht="30" customHeight="1">
      <c r="A14" s="54" t="s">
        <v>23</v>
      </c>
      <c r="B14" s="56" t="s">
        <v>67</v>
      </c>
      <c r="C14" s="7" t="s">
        <v>1</v>
      </c>
      <c r="D14" s="86">
        <f>D5*($C$10/$F$10)*($I$10/30)</f>
        <v>538.3</v>
      </c>
      <c r="E14" s="86"/>
      <c r="F14" s="8"/>
      <c r="G14" s="8"/>
      <c r="H14" s="8"/>
      <c r="I14" s="87"/>
      <c r="J14" s="88"/>
      <c r="L14" s="66"/>
    </row>
    <row r="15" spans="1:12" ht="30" customHeight="1">
      <c r="A15" s="54" t="s">
        <v>26</v>
      </c>
      <c r="B15" s="56" t="s">
        <v>68</v>
      </c>
      <c r="C15" s="7" t="s">
        <v>2</v>
      </c>
      <c r="D15" s="86">
        <f>D6*($C$10/$F$10)*($I$10/30)</f>
        <v>13.11</v>
      </c>
      <c r="E15" s="86"/>
      <c r="F15" s="8"/>
      <c r="G15" s="8"/>
      <c r="H15" s="8"/>
      <c r="I15" s="87"/>
      <c r="J15" s="88"/>
      <c r="L15" s="66"/>
    </row>
    <row r="16" spans="1:12" ht="30" customHeight="1" thickBot="1">
      <c r="A16" s="54" t="s">
        <v>27</v>
      </c>
      <c r="B16" s="56" t="s">
        <v>28</v>
      </c>
      <c r="C16" s="7" t="s">
        <v>10</v>
      </c>
      <c r="D16" s="86">
        <f>SUM(D13:E15)</f>
        <v>1760.8799999999999</v>
      </c>
      <c r="E16" s="89"/>
      <c r="F16" s="52" t="s">
        <v>62</v>
      </c>
      <c r="G16" s="8"/>
      <c r="H16" s="8"/>
      <c r="I16" s="8"/>
      <c r="J16" s="31"/>
      <c r="L16" s="67"/>
    </row>
    <row r="17" spans="1:12" ht="30" customHeight="1">
      <c r="A17" s="54" t="s">
        <v>31</v>
      </c>
      <c r="B17" s="56" t="s">
        <v>72</v>
      </c>
      <c r="C17" s="7" t="s">
        <v>60</v>
      </c>
      <c r="D17" s="30"/>
      <c r="E17" s="51">
        <f>ROUND(D16*0.8*0.025,2)</f>
        <v>35.22</v>
      </c>
      <c r="F17" s="52" t="s">
        <v>90</v>
      </c>
      <c r="G17" s="8"/>
      <c r="H17" s="8"/>
      <c r="I17" s="8"/>
      <c r="J17" s="31"/>
      <c r="L17" s="50"/>
    </row>
    <row r="18" spans="1:12" ht="30" customHeight="1">
      <c r="A18" s="54" t="s">
        <v>32</v>
      </c>
      <c r="B18" s="56" t="s">
        <v>69</v>
      </c>
      <c r="C18" s="7" t="s">
        <v>10</v>
      </c>
      <c r="D18" s="92">
        <f>D16-E17</f>
        <v>1725.6599999999999</v>
      </c>
      <c r="E18" s="89"/>
      <c r="F18" s="58" t="s">
        <v>61</v>
      </c>
      <c r="G18" s="8"/>
      <c r="H18" s="8"/>
      <c r="I18" s="8"/>
      <c r="J18" s="31"/>
      <c r="L18" s="50"/>
    </row>
    <row r="19" spans="3:10" ht="15.75" thickBot="1">
      <c r="C19" s="14"/>
      <c r="D19" s="16"/>
      <c r="E19" s="85"/>
      <c r="F19" s="85"/>
      <c r="G19" s="85"/>
      <c r="H19" s="16"/>
      <c r="I19" s="16"/>
      <c r="J19" s="25"/>
    </row>
    <row r="20" spans="1:12" s="4" customFormat="1" ht="40.5" customHeight="1" thickBot="1">
      <c r="A20" s="54"/>
      <c r="B20" s="55"/>
      <c r="C20" s="70" t="s">
        <v>33</v>
      </c>
      <c r="D20" s="71"/>
      <c r="E20" s="71"/>
      <c r="F20" s="71"/>
      <c r="G20" s="71"/>
      <c r="H20" s="71"/>
      <c r="I20" s="71"/>
      <c r="J20" s="72"/>
      <c r="K20" s="18" t="s">
        <v>44</v>
      </c>
      <c r="L20" s="18" t="s">
        <v>47</v>
      </c>
    </row>
    <row r="21" spans="3:12" ht="30" customHeight="1">
      <c r="C21" s="5"/>
      <c r="D21" s="6"/>
      <c r="E21" s="12" t="s">
        <v>30</v>
      </c>
      <c r="F21" s="10" t="s">
        <v>29</v>
      </c>
      <c r="G21" s="9"/>
      <c r="H21" s="9"/>
      <c r="I21" s="9"/>
      <c r="J21" s="11" t="s">
        <v>34</v>
      </c>
      <c r="K21" s="19"/>
      <c r="L21" s="65" t="s">
        <v>86</v>
      </c>
    </row>
    <row r="22" spans="1:12" ht="30" customHeight="1">
      <c r="A22" s="54" t="s">
        <v>37</v>
      </c>
      <c r="B22" s="56" t="s">
        <v>35</v>
      </c>
      <c r="C22" s="7" t="s">
        <v>91</v>
      </c>
      <c r="D22" s="64">
        <f>D13+D15</f>
        <v>1222.58</v>
      </c>
      <c r="E22" s="64">
        <f>E13+E14+E15</f>
        <v>0</v>
      </c>
      <c r="F22" s="8" t="s">
        <v>7</v>
      </c>
      <c r="G22" s="8"/>
      <c r="H22" s="8"/>
      <c r="I22" s="8"/>
      <c r="J22" s="13">
        <f>ROUND(D22*1.18*0.242,2)</f>
        <v>349.12</v>
      </c>
      <c r="K22" s="20" t="s">
        <v>43</v>
      </c>
      <c r="L22" s="66"/>
    </row>
    <row r="23" spans="1:12" ht="30" customHeight="1">
      <c r="A23" s="54" t="s">
        <v>38</v>
      </c>
      <c r="B23" s="56" t="s">
        <v>36</v>
      </c>
      <c r="C23" s="7" t="s">
        <v>92</v>
      </c>
      <c r="D23" s="64">
        <f>D14</f>
        <v>538.3</v>
      </c>
      <c r="E23" s="64">
        <f>E13+E15</f>
        <v>0</v>
      </c>
      <c r="F23" s="8" t="s">
        <v>8</v>
      </c>
      <c r="G23" s="8"/>
      <c r="H23" s="8"/>
      <c r="I23" s="8"/>
      <c r="J23" s="13">
        <f>ROUND(D23*0.242,2)</f>
        <v>130.27</v>
      </c>
      <c r="K23" s="20" t="s">
        <v>43</v>
      </c>
      <c r="L23" s="66"/>
    </row>
    <row r="24" spans="1:12" ht="30" customHeight="1">
      <c r="A24" s="54" t="s">
        <v>39</v>
      </c>
      <c r="B24" s="56" t="s">
        <v>73</v>
      </c>
      <c r="C24" s="7" t="s">
        <v>93</v>
      </c>
      <c r="D24" s="64">
        <f>D16</f>
        <v>1760.8799999999999</v>
      </c>
      <c r="E24" s="64">
        <f>E14</f>
        <v>0</v>
      </c>
      <c r="F24" s="8" t="s">
        <v>63</v>
      </c>
      <c r="G24" s="8"/>
      <c r="H24" s="8"/>
      <c r="I24" s="8"/>
      <c r="J24" s="13">
        <f>ROUND(D24*0.8*0.096,2)</f>
        <v>135.24</v>
      </c>
      <c r="K24" s="20" t="s">
        <v>43</v>
      </c>
      <c r="L24" s="66"/>
    </row>
    <row r="25" spans="1:12" ht="30" customHeight="1">
      <c r="A25" s="54" t="s">
        <v>40</v>
      </c>
      <c r="B25" s="56" t="s">
        <v>74</v>
      </c>
      <c r="C25" s="7" t="s">
        <v>5</v>
      </c>
      <c r="D25" s="64">
        <f>D16</f>
        <v>1760.8799999999999</v>
      </c>
      <c r="E25" s="64">
        <f>E13+E14+E15</f>
        <v>0</v>
      </c>
      <c r="F25" s="8" t="s">
        <v>9</v>
      </c>
      <c r="G25" s="8"/>
      <c r="H25" s="8"/>
      <c r="I25" s="8"/>
      <c r="J25" s="13">
        <f>ROUND(D25*0.085,2)</f>
        <v>149.67</v>
      </c>
      <c r="K25" s="20" t="s">
        <v>46</v>
      </c>
      <c r="L25" s="22"/>
    </row>
    <row r="26" spans="1:12" ht="30" customHeight="1">
      <c r="A26" s="54" t="s">
        <v>49</v>
      </c>
      <c r="B26" s="56" t="s">
        <v>75</v>
      </c>
      <c r="C26" s="7" t="s">
        <v>6</v>
      </c>
      <c r="D26" s="64">
        <f>D16</f>
        <v>1760.8799999999999</v>
      </c>
      <c r="E26" s="64">
        <f>D13+D14+D15</f>
        <v>1760.8799999999999</v>
      </c>
      <c r="F26" s="8" t="s">
        <v>41</v>
      </c>
      <c r="G26" s="8"/>
      <c r="H26" s="8"/>
      <c r="I26" s="8"/>
      <c r="J26" s="13">
        <f>ROUND(D26*0.0161,2)</f>
        <v>28.35</v>
      </c>
      <c r="K26" s="20" t="s">
        <v>45</v>
      </c>
      <c r="L26" s="68"/>
    </row>
    <row r="27" spans="1:12" ht="30" customHeight="1" thickBot="1">
      <c r="A27" s="54" t="s">
        <v>76</v>
      </c>
      <c r="B27" s="56" t="s">
        <v>77</v>
      </c>
      <c r="C27" s="14"/>
      <c r="D27" s="15"/>
      <c r="E27" s="15"/>
      <c r="F27" s="16"/>
      <c r="G27" s="16"/>
      <c r="H27" s="16"/>
      <c r="I27" s="59" t="s">
        <v>71</v>
      </c>
      <c r="J27" s="17">
        <f>SUM(J22:J26)</f>
        <v>792.65</v>
      </c>
      <c r="K27" s="21"/>
      <c r="L27" s="69"/>
    </row>
    <row r="28" spans="1:12" s="4" customFormat="1" ht="40.5" customHeight="1" thickBot="1">
      <c r="A28" s="54"/>
      <c r="B28" s="57"/>
      <c r="C28" s="70" t="s">
        <v>48</v>
      </c>
      <c r="D28" s="71"/>
      <c r="E28" s="71"/>
      <c r="F28" s="71"/>
      <c r="G28" s="71"/>
      <c r="H28" s="71"/>
      <c r="I28" s="71"/>
      <c r="J28" s="72"/>
      <c r="K28" s="32"/>
      <c r="L28" s="33"/>
    </row>
    <row r="29" spans="1:12" ht="30" customHeight="1" thickBot="1">
      <c r="A29" s="54" t="s">
        <v>78</v>
      </c>
      <c r="B29" s="56" t="s">
        <v>79</v>
      </c>
      <c r="C29" s="39" t="s">
        <v>11</v>
      </c>
      <c r="D29" s="62">
        <f>D18+J27</f>
        <v>2518.31</v>
      </c>
      <c r="E29" s="63"/>
      <c r="F29" s="34"/>
      <c r="G29" s="35"/>
      <c r="H29" s="35"/>
      <c r="I29" s="35"/>
      <c r="J29" s="36"/>
      <c r="K29" s="37"/>
      <c r="L29" s="38"/>
    </row>
    <row r="32" ht="15">
      <c r="F32" s="53"/>
    </row>
  </sheetData>
  <sheetProtection/>
  <mergeCells count="31">
    <mergeCell ref="D25:E25"/>
    <mergeCell ref="D23:E23"/>
    <mergeCell ref="D24:E24"/>
    <mergeCell ref="D16:E16"/>
    <mergeCell ref="C9:D9"/>
    <mergeCell ref="C11:J11"/>
    <mergeCell ref="D18:E18"/>
    <mergeCell ref="D14:E14"/>
    <mergeCell ref="D15:E15"/>
    <mergeCell ref="I13:J13"/>
    <mergeCell ref="I14:J14"/>
    <mergeCell ref="I15:J15"/>
    <mergeCell ref="C1:J1"/>
    <mergeCell ref="D12:H12"/>
    <mergeCell ref="D4:E4"/>
    <mergeCell ref="D5:E5"/>
    <mergeCell ref="D6:E6"/>
    <mergeCell ref="E3:J3"/>
    <mergeCell ref="C2:J2"/>
    <mergeCell ref="D7:E7"/>
    <mergeCell ref="I9:J9"/>
    <mergeCell ref="D29:E29"/>
    <mergeCell ref="D26:E26"/>
    <mergeCell ref="L13:L16"/>
    <mergeCell ref="L21:L24"/>
    <mergeCell ref="L26:L27"/>
    <mergeCell ref="C20:J20"/>
    <mergeCell ref="D22:E22"/>
    <mergeCell ref="C28:J28"/>
    <mergeCell ref="E19:G19"/>
    <mergeCell ref="D13:E13"/>
  </mergeCells>
  <printOptions/>
  <pageMargins left="0.4" right="0.41" top="0.51" bottom="1" header="0.5" footer="0.5"/>
  <pageSetup fitToHeight="2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17.8515625" style="0" customWidth="1"/>
  </cols>
  <sheetData>
    <row r="1" ht="15.75">
      <c r="A1" s="60" t="s">
        <v>81</v>
      </c>
    </row>
    <row r="3" ht="12.75">
      <c r="A3" s="4" t="s">
        <v>82</v>
      </c>
    </row>
    <row r="6" spans="1:2" ht="24.75" customHeight="1">
      <c r="A6" t="s">
        <v>56</v>
      </c>
      <c r="B6" s="47" t="s">
        <v>58</v>
      </c>
    </row>
    <row r="7" spans="1:2" ht="12.75">
      <c r="A7" s="46" t="s">
        <v>50</v>
      </c>
      <c r="B7" s="48">
        <v>517.26</v>
      </c>
    </row>
    <row r="8" spans="1:2" ht="12.75">
      <c r="A8" t="s">
        <v>51</v>
      </c>
      <c r="B8" s="49">
        <v>517.26</v>
      </c>
    </row>
    <row r="9" spans="1:2" ht="12.75">
      <c r="A9" t="s">
        <v>52</v>
      </c>
      <c r="B9" s="49">
        <v>523.34</v>
      </c>
    </row>
    <row r="10" spans="1:2" ht="12.75">
      <c r="A10" t="s">
        <v>53</v>
      </c>
      <c r="B10" s="49">
        <v>530.98</v>
      </c>
    </row>
    <row r="11" spans="1:2" ht="12.75">
      <c r="A11" t="s">
        <v>54</v>
      </c>
      <c r="B11" s="49">
        <v>532.01</v>
      </c>
    </row>
    <row r="12" spans="1:2" ht="12.75">
      <c r="A12" t="s">
        <v>87</v>
      </c>
      <c r="B12" s="49">
        <v>532.01</v>
      </c>
    </row>
    <row r="13" spans="1:2" ht="12.75">
      <c r="A13" t="s">
        <v>88</v>
      </c>
      <c r="B13" s="49">
        <v>538.3</v>
      </c>
    </row>
    <row r="14" spans="1:2" ht="12.75">
      <c r="A14" t="s">
        <v>89</v>
      </c>
      <c r="B14" s="49">
        <v>538.3</v>
      </c>
    </row>
    <row r="15" spans="1:2" ht="12.75">
      <c r="A15" t="s">
        <v>55</v>
      </c>
      <c r="B15" s="49">
        <v>553.45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7.8515625" style="0" customWidth="1"/>
  </cols>
  <sheetData>
    <row r="1" ht="15.75">
      <c r="A1" s="60" t="s">
        <v>83</v>
      </c>
    </row>
    <row r="3" ht="12.75">
      <c r="A3" s="4" t="s">
        <v>84</v>
      </c>
    </row>
    <row r="6" spans="1:2" ht="38.25">
      <c r="A6" t="s">
        <v>56</v>
      </c>
      <c r="B6" s="47" t="s">
        <v>85</v>
      </c>
    </row>
    <row r="7" spans="1:2" ht="12.75">
      <c r="A7" s="46" t="s">
        <v>50</v>
      </c>
      <c r="B7" s="48">
        <v>9.32</v>
      </c>
    </row>
    <row r="8" spans="1:2" ht="12.75">
      <c r="A8" t="s">
        <v>51</v>
      </c>
      <c r="B8" s="49">
        <v>9.55</v>
      </c>
    </row>
    <row r="9" spans="1:2" ht="12.75">
      <c r="A9" t="s">
        <v>52</v>
      </c>
      <c r="B9" s="49">
        <v>10.44</v>
      </c>
    </row>
    <row r="10" spans="1:2" ht="12.75">
      <c r="A10" t="s">
        <v>53</v>
      </c>
      <c r="B10" s="49">
        <v>11.93</v>
      </c>
    </row>
    <row r="11" spans="1:2" ht="12.75">
      <c r="A11" t="s">
        <v>54</v>
      </c>
      <c r="B11" s="49">
        <v>12.08</v>
      </c>
    </row>
    <row r="12" spans="1:2" ht="12.75">
      <c r="A12" t="s">
        <v>87</v>
      </c>
      <c r="B12" s="49">
        <v>12.08</v>
      </c>
    </row>
    <row r="13" spans="1:2" ht="12.75">
      <c r="A13" t="s">
        <v>88</v>
      </c>
      <c r="B13" s="49">
        <v>13.11</v>
      </c>
    </row>
    <row r="14" spans="1:2" ht="12.75">
      <c r="A14" t="s">
        <v>89</v>
      </c>
      <c r="B14" s="49">
        <v>13.11</v>
      </c>
    </row>
    <row r="15" spans="1:2" ht="12.75">
      <c r="A15" t="s">
        <v>55</v>
      </c>
      <c r="B15" s="49">
        <v>13.8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 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fabio.violi</dc:creator>
  <cp:keywords/>
  <dc:description/>
  <cp:lastModifiedBy>Antonella</cp:lastModifiedBy>
  <cp:lastPrinted>2012-04-11T07:26:49Z</cp:lastPrinted>
  <dcterms:created xsi:type="dcterms:W3CDTF">2012-03-19T08:35:26Z</dcterms:created>
  <dcterms:modified xsi:type="dcterms:W3CDTF">2012-04-14T12:56:39Z</dcterms:modified>
  <cp:category/>
  <cp:version/>
  <cp:contentType/>
  <cp:contentStatus/>
</cp:coreProperties>
</file>